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2394093bd5c563/Área de Trabalho/"/>
    </mc:Choice>
  </mc:AlternateContent>
  <xr:revisionPtr revIDLastSave="0" documentId="8_{677548BB-5B99-4A65-BD27-8353EFA99E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tabilidade de Contr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C24" i="1"/>
  <c r="C23" i="1"/>
  <c r="C22" i="1"/>
  <c r="J12" i="1"/>
  <c r="I14" i="1"/>
  <c r="H8" i="1"/>
  <c r="I8" i="1" s="1"/>
  <c r="J8" i="1" s="1"/>
  <c r="H9" i="1"/>
  <c r="I9" i="1" s="1"/>
  <c r="J9" i="1" s="1"/>
  <c r="H10" i="1"/>
  <c r="I10" i="1" s="1"/>
  <c r="J10" i="1" s="1"/>
  <c r="H12" i="1"/>
  <c r="I12" i="1" s="1"/>
  <c r="H14" i="1"/>
  <c r="H7" i="1"/>
  <c r="I7" i="1" s="1"/>
  <c r="F16" i="1"/>
  <c r="F15" i="1"/>
  <c r="F13" i="1"/>
  <c r="G12" i="1"/>
  <c r="F11" i="1"/>
  <c r="D16" i="1"/>
  <c r="B16" i="1"/>
  <c r="D15" i="1"/>
  <c r="D13" i="1"/>
  <c r="E12" i="1"/>
  <c r="C12" i="1"/>
  <c r="D11" i="1"/>
  <c r="G14" i="1"/>
  <c r="G10" i="1"/>
  <c r="G9" i="1"/>
  <c r="G8" i="1"/>
  <c r="E14" i="1"/>
  <c r="E10" i="1"/>
  <c r="E9" i="1"/>
  <c r="E8" i="1"/>
  <c r="B11" i="1"/>
  <c r="B13" i="1"/>
  <c r="B15" i="1"/>
  <c r="C14" i="1"/>
  <c r="C9" i="1"/>
  <c r="C10" i="1"/>
  <c r="C8" i="1"/>
  <c r="J14" i="1" l="1"/>
  <c r="H11" i="1"/>
  <c r="I11" i="1" s="1"/>
  <c r="D17" i="1"/>
  <c r="E17" i="1" s="1"/>
  <c r="H16" i="1"/>
  <c r="I16" i="1" s="1"/>
  <c r="H15" i="1"/>
  <c r="I15" i="1" s="1"/>
  <c r="H13" i="1"/>
  <c r="I13" i="1" s="1"/>
  <c r="F17" i="1"/>
  <c r="F18" i="1" s="1"/>
  <c r="G18" i="1" s="1"/>
  <c r="B17" i="1"/>
  <c r="D18" i="1" l="1"/>
  <c r="E18" i="1" s="1"/>
  <c r="H17" i="1"/>
  <c r="I17" i="1" s="1"/>
  <c r="J17" i="1" s="1"/>
  <c r="G17" i="1"/>
  <c r="B18" i="1"/>
  <c r="C17" i="1"/>
  <c r="C18" i="1" l="1"/>
  <c r="H18" i="1"/>
  <c r="I18" i="1" s="1"/>
  <c r="J18" i="1" s="1"/>
</calcChain>
</file>

<file path=xl/sharedStrings.xml><?xml version="1.0" encoding="utf-8"?>
<sst xmlns="http://schemas.openxmlformats.org/spreadsheetml/2006/main" count="30" uniqueCount="30">
  <si>
    <t>Totais</t>
  </si>
  <si>
    <t>Faturamento x Custos</t>
  </si>
  <si>
    <t>% S/Fat</t>
  </si>
  <si>
    <t>% S/Fat</t>
  </si>
  <si>
    <t>% S/Fat</t>
  </si>
  <si>
    <t>Total</t>
  </si>
  <si>
    <t>Média</t>
  </si>
  <si>
    <t>%</t>
  </si>
  <si>
    <t>01 - Faturamento</t>
  </si>
  <si>
    <t>9.698,10</t>
  </si>
  <si>
    <t>100,00 %</t>
  </si>
  <si>
    <t>100,00 %</t>
  </si>
  <si>
    <t>100,00 %</t>
  </si>
  <si>
    <t>100,00 %</t>
  </si>
  <si>
    <t>02 - Suprimentos</t>
  </si>
  <si>
    <t>03 - Peças / Acessórios</t>
  </si>
  <si>
    <t>04 - Despesas Atendimento</t>
  </si>
  <si>
    <t>05 - Comissao</t>
  </si>
  <si>
    <t>Faturamento x Custos</t>
  </si>
  <si>
    <t>06 - Outras Despesas</t>
  </si>
  <si>
    <t>07 - Impostos</t>
  </si>
  <si>
    <t>08 - Depreciação/Aquisições</t>
  </si>
  <si>
    <t>09 - Custos de operações</t>
  </si>
  <si>
    <t>10 - Custo de Oportunidade</t>
  </si>
  <si>
    <t>11 - Total Custo</t>
  </si>
  <si>
    <t>12 - Resultado</t>
  </si>
  <si>
    <t>Períodos</t>
  </si>
  <si>
    <t>MÊS</t>
  </si>
  <si>
    <t>VALOR</t>
  </si>
  <si>
    <t>RENTABILIDADE DE CONTRATOS DE LOCAÇÃO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</si>
</sst>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8"/>
      <name val="Calibri"/>
      <family val="2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right" vertical="top" wrapText="1"/>
    </xf>
    <xf numFmtId="10" fontId="2" fillId="2" borderId="4" xfId="0" applyNumberFormat="1" applyFont="1" applyFill="1" applyBorder="1" applyAlignment="1">
      <alignment horizontal="right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left" vertical="top" wrapText="1"/>
    </xf>
    <xf numFmtId="17" fontId="3" fillId="4" borderId="6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right" vertical="top" wrapText="1"/>
    </xf>
    <xf numFmtId="0" fontId="3" fillId="6" borderId="5" xfId="0" applyFont="1" applyFill="1" applyBorder="1" applyAlignment="1">
      <alignment horizontal="left" vertical="top" wrapText="1"/>
    </xf>
    <xf numFmtId="4" fontId="3" fillId="6" borderId="4" xfId="0" applyNumberFormat="1" applyFont="1" applyFill="1" applyBorder="1" applyAlignment="1">
      <alignment horizontal="right" vertical="top" wrapText="1"/>
    </xf>
    <xf numFmtId="10" fontId="3" fillId="6" borderId="4" xfId="0" applyNumberFormat="1" applyFont="1" applyFill="1" applyBorder="1" applyAlignment="1">
      <alignment horizontal="right" vertical="top" wrapText="1"/>
    </xf>
    <xf numFmtId="0" fontId="4" fillId="5" borderId="5" xfId="0" applyFont="1" applyFill="1" applyBorder="1" applyAlignment="1">
      <alignment horizontal="left" vertical="top" wrapText="1"/>
    </xf>
    <xf numFmtId="4" fontId="4" fillId="5" borderId="4" xfId="0" applyNumberFormat="1" applyFont="1" applyFill="1" applyBorder="1" applyAlignment="1">
      <alignment horizontal="right" vertical="top" wrapText="1"/>
    </xf>
    <xf numFmtId="10" fontId="4" fillId="5" borderId="4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Rentabilidade</a:t>
            </a:r>
            <a:r>
              <a:rPr lang="en-US" baseline="0"/>
              <a:t> de contratos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'Rentabilidade de Contratos'!$C$21</c:f>
              <c:strCache>
                <c:ptCount val="1"/>
                <c:pt idx="0">
                  <c:v>VALOR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'Rentabilidade de Contratos'!$B$22:$B$24</c:f>
              <c:numCache>
                <c:formatCode>mmm\-yy</c:formatCode>
                <c:ptCount val="3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</c:numCache>
            </c:numRef>
          </c:cat>
          <c:val>
            <c:numRef>
              <c:f>'Rentabilidade de Contratos'!$C$22:$C$24</c:f>
              <c:numCache>
                <c:formatCode>0.00%</c:formatCode>
                <c:ptCount val="3"/>
                <c:pt idx="0">
                  <c:v>8.3374990977614138E-2</c:v>
                </c:pt>
                <c:pt idx="1">
                  <c:v>0.1848038176033934</c:v>
                </c:pt>
                <c:pt idx="2">
                  <c:v>4.1629304367922372E-2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3-436C-8E90-289225EF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917599"/>
        <c:axId val="1727219231"/>
      </c:lineChart>
      <c:dateAx>
        <c:axId val="172291759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7219231"/>
        <c:crosses val="autoZero"/>
        <c:auto val="1"/>
        <c:lblOffset val="100"/>
        <c:baseTimeUnit val="months"/>
      </c:dateAx>
      <c:valAx>
        <c:axId val="172721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2917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38101</xdr:rowOff>
    </xdr:from>
    <xdr:to>
      <xdr:col>1</xdr:col>
      <xdr:colOff>323850</xdr:colOff>
      <xdr:row>3</xdr:row>
      <xdr:rowOff>21050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8B95AF-4C5B-86CF-3FAE-193EB64BA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1"/>
          <a:ext cx="2486025" cy="563974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19</xdr:row>
      <xdr:rowOff>100012</xdr:rowOff>
    </xdr:from>
    <xdr:to>
      <xdr:col>8</xdr:col>
      <xdr:colOff>638175</xdr:colOff>
      <xdr:row>33</xdr:row>
      <xdr:rowOff>176212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04728F8-D204-52EB-38A0-F501163FD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showGridLines="0" tabSelected="1" workbookViewId="0">
      <selection activeCell="H4" sqref="H4"/>
    </sheetView>
  </sheetViews>
  <sheetFormatPr defaultRowHeight="15"/>
  <cols>
    <col min="1" max="1" width="33.28515625" customWidth="1"/>
    <col min="2" max="2" width="16.7109375" customWidth="1"/>
    <col min="3" max="3" width="13.7109375" customWidth="1"/>
    <col min="4" max="4" width="14.140625" customWidth="1"/>
    <col min="5" max="5" width="12.7109375" customWidth="1"/>
    <col min="6" max="6" width="17.140625" customWidth="1"/>
    <col min="7" max="7" width="14.7109375" customWidth="1"/>
    <col min="8" max="8" width="16.28515625" customWidth="1"/>
    <col min="9" max="9" width="15.5703125" customWidth="1"/>
    <col min="10" max="10" width="18.140625" customWidth="1"/>
  </cols>
  <sheetData>
    <row r="2" spans="1:10" ht="15.75">
      <c r="D2" s="22" t="s">
        <v>29</v>
      </c>
      <c r="E2" s="22"/>
      <c r="F2" s="22"/>
    </row>
    <row r="5" spans="1:10" ht="18.75">
      <c r="A5" s="4" t="s">
        <v>18</v>
      </c>
      <c r="B5" s="19" t="s">
        <v>26</v>
      </c>
      <c r="C5" s="20"/>
      <c r="D5" s="20"/>
      <c r="E5" s="20"/>
      <c r="F5" s="20"/>
      <c r="G5" s="21"/>
      <c r="H5" s="19" t="s">
        <v>0</v>
      </c>
      <c r="I5" s="20"/>
      <c r="J5" s="21"/>
    </row>
    <row r="6" spans="1:10" ht="18.75">
      <c r="A6" s="5" t="s">
        <v>1</v>
      </c>
      <c r="B6" s="6">
        <v>45170</v>
      </c>
      <c r="C6" s="7" t="s">
        <v>2</v>
      </c>
      <c r="D6" s="6">
        <v>45200</v>
      </c>
      <c r="E6" s="7" t="s">
        <v>3</v>
      </c>
      <c r="F6" s="6">
        <v>45231</v>
      </c>
      <c r="G6" s="7" t="s">
        <v>4</v>
      </c>
      <c r="H6" s="7" t="s">
        <v>5</v>
      </c>
      <c r="I6" s="7" t="s">
        <v>6</v>
      </c>
      <c r="J6" s="7" t="s">
        <v>7</v>
      </c>
    </row>
    <row r="7" spans="1:10" ht="18.75">
      <c r="A7" s="1" t="s">
        <v>8</v>
      </c>
      <c r="B7" s="8" t="s">
        <v>9</v>
      </c>
      <c r="C7" s="2" t="s">
        <v>10</v>
      </c>
      <c r="D7" s="8">
        <v>9430</v>
      </c>
      <c r="E7" s="2" t="s">
        <v>11</v>
      </c>
      <c r="F7" s="8">
        <v>8654</v>
      </c>
      <c r="G7" s="2" t="s">
        <v>12</v>
      </c>
      <c r="H7" s="8">
        <f>B7+D7+F7</f>
        <v>27782.1</v>
      </c>
      <c r="I7" s="8">
        <f>H7/3</f>
        <v>9260.6999999999989</v>
      </c>
      <c r="J7" s="2" t="s">
        <v>13</v>
      </c>
    </row>
    <row r="8" spans="1:10" ht="18.75">
      <c r="A8" s="1" t="s">
        <v>14</v>
      </c>
      <c r="B8" s="8">
        <v>1203.1099999999999</v>
      </c>
      <c r="C8" s="3">
        <f>B8/$B$7</f>
        <v>0.12405625844237529</v>
      </c>
      <c r="D8" s="8">
        <v>1459</v>
      </c>
      <c r="E8" s="3">
        <f>D8/$B$7</f>
        <v>0.1504418391231272</v>
      </c>
      <c r="F8" s="8">
        <v>1530</v>
      </c>
      <c r="G8" s="3">
        <f>F8/$B$7</f>
        <v>0.15776286076654189</v>
      </c>
      <c r="H8" s="8">
        <f t="shared" ref="H8:H18" si="0">B8+D8+F8</f>
        <v>4192.1099999999997</v>
      </c>
      <c r="I8" s="8">
        <f t="shared" ref="I8:I18" si="1">H8/3</f>
        <v>1397.37</v>
      </c>
      <c r="J8" s="3">
        <f>I8/$B$7</f>
        <v>0.14408698611068146</v>
      </c>
    </row>
    <row r="9" spans="1:10" ht="18.75">
      <c r="A9" s="1" t="s">
        <v>15</v>
      </c>
      <c r="B9" s="8">
        <v>1450</v>
      </c>
      <c r="C9" s="3">
        <f>B9/$B$7</f>
        <v>0.14951382229508872</v>
      </c>
      <c r="D9" s="8">
        <v>905</v>
      </c>
      <c r="E9" s="3">
        <f>D9/$B$7</f>
        <v>9.3317247708313997E-2</v>
      </c>
      <c r="F9" s="8">
        <v>1569</v>
      </c>
      <c r="G9" s="3">
        <f>F9/$B$7</f>
        <v>0.16178426702137533</v>
      </c>
      <c r="H9" s="8">
        <f t="shared" si="0"/>
        <v>3924</v>
      </c>
      <c r="I9" s="8">
        <f t="shared" si="1"/>
        <v>1308</v>
      </c>
      <c r="J9" s="3">
        <f>I9/$B$7</f>
        <v>0.13487177900825933</v>
      </c>
    </row>
    <row r="10" spans="1:10" ht="18.75">
      <c r="A10" s="1" t="s">
        <v>16</v>
      </c>
      <c r="B10" s="8">
        <v>1650</v>
      </c>
      <c r="C10" s="3">
        <f>B10/$B$7</f>
        <v>0.17013641847372166</v>
      </c>
      <c r="D10" s="8">
        <v>1100</v>
      </c>
      <c r="E10" s="3">
        <f>D10/$B$7</f>
        <v>0.1134242789824811</v>
      </c>
      <c r="F10" s="8">
        <v>1098</v>
      </c>
      <c r="G10" s="3">
        <f>F10/$B$7</f>
        <v>0.11321805302069476</v>
      </c>
      <c r="H10" s="8">
        <f t="shared" si="0"/>
        <v>3848</v>
      </c>
      <c r="I10" s="8">
        <f t="shared" si="1"/>
        <v>1282.6666666666667</v>
      </c>
      <c r="J10" s="3">
        <f>I10/$B$7</f>
        <v>0.13225958349229919</v>
      </c>
    </row>
    <row r="11" spans="1:10" ht="18.75">
      <c r="A11" s="1" t="s">
        <v>17</v>
      </c>
      <c r="B11" s="8">
        <f>B7*C11</f>
        <v>193.96200000000002</v>
      </c>
      <c r="C11" s="3">
        <v>0.02</v>
      </c>
      <c r="D11" s="8">
        <f>D7*E11</f>
        <v>188.6</v>
      </c>
      <c r="E11" s="3">
        <v>0.02</v>
      </c>
      <c r="F11" s="8">
        <f>F7*G11</f>
        <v>173.08</v>
      </c>
      <c r="G11" s="3">
        <v>0.02</v>
      </c>
      <c r="H11" s="8">
        <f t="shared" si="0"/>
        <v>555.64200000000005</v>
      </c>
      <c r="I11" s="8">
        <f t="shared" si="1"/>
        <v>185.21400000000003</v>
      </c>
      <c r="J11" s="3">
        <v>0.02</v>
      </c>
    </row>
    <row r="12" spans="1:10" ht="18.75">
      <c r="A12" s="1" t="s">
        <v>19</v>
      </c>
      <c r="B12" s="8">
        <v>500</v>
      </c>
      <c r="C12" s="3">
        <f>B12/$B$7</f>
        <v>5.1556490446582316E-2</v>
      </c>
      <c r="D12" s="8">
        <v>220</v>
      </c>
      <c r="E12" s="3">
        <f>D12/$B$7</f>
        <v>2.268485579649622E-2</v>
      </c>
      <c r="F12" s="8">
        <v>334</v>
      </c>
      <c r="G12" s="3">
        <f>F12/$B$7</f>
        <v>3.4439735618316987E-2</v>
      </c>
      <c r="H12" s="8">
        <f t="shared" si="0"/>
        <v>1054</v>
      </c>
      <c r="I12" s="8">
        <f t="shared" si="1"/>
        <v>351.33333333333331</v>
      </c>
      <c r="J12" s="3">
        <f>I12/$B$7</f>
        <v>3.6227027287131841E-2</v>
      </c>
    </row>
    <row r="13" spans="1:10" ht="18.75">
      <c r="A13" s="1" t="s">
        <v>20</v>
      </c>
      <c r="B13" s="8">
        <f>B7*C13</f>
        <v>1454.7149999999999</v>
      </c>
      <c r="C13" s="3">
        <v>0.15</v>
      </c>
      <c r="D13" s="8">
        <f>D7*E13</f>
        <v>1414.5</v>
      </c>
      <c r="E13" s="3">
        <v>0.15</v>
      </c>
      <c r="F13" s="8">
        <f>F7*G13</f>
        <v>1298.0999999999999</v>
      </c>
      <c r="G13" s="3">
        <v>0.15</v>
      </c>
      <c r="H13" s="8">
        <f t="shared" si="0"/>
        <v>4167.3150000000005</v>
      </c>
      <c r="I13" s="8">
        <f t="shared" si="1"/>
        <v>1389.1050000000002</v>
      </c>
      <c r="J13" s="3">
        <v>0.15</v>
      </c>
    </row>
    <row r="14" spans="1:10" ht="18.75">
      <c r="A14" s="1" t="s">
        <v>21</v>
      </c>
      <c r="B14" s="8">
        <v>1080</v>
      </c>
      <c r="C14" s="3">
        <f>B14/B7</f>
        <v>0.1113620193646178</v>
      </c>
      <c r="D14" s="8">
        <v>1080</v>
      </c>
      <c r="E14" s="3">
        <f>D14/D7</f>
        <v>0.11452810180275716</v>
      </c>
      <c r="F14" s="8">
        <v>1080</v>
      </c>
      <c r="G14" s="3">
        <f>F14/F7</f>
        <v>0.1247977813727756</v>
      </c>
      <c r="H14" s="8">
        <f t="shared" si="0"/>
        <v>3240</v>
      </c>
      <c r="I14" s="8">
        <f t="shared" si="1"/>
        <v>1080</v>
      </c>
      <c r="J14" s="3">
        <f>I14/I7</f>
        <v>0.1166218536395737</v>
      </c>
    </row>
    <row r="15" spans="1:10" ht="18.75">
      <c r="A15" s="1" t="s">
        <v>22</v>
      </c>
      <c r="B15" s="8">
        <f>B7*C15</f>
        <v>969.81000000000006</v>
      </c>
      <c r="C15" s="3">
        <v>0.1</v>
      </c>
      <c r="D15" s="8">
        <f>D7*E15</f>
        <v>943</v>
      </c>
      <c r="E15" s="3">
        <v>0.1</v>
      </c>
      <c r="F15" s="8">
        <f>F7*G15</f>
        <v>865.40000000000009</v>
      </c>
      <c r="G15" s="3">
        <v>0.1</v>
      </c>
      <c r="H15" s="8">
        <f t="shared" si="0"/>
        <v>2778.21</v>
      </c>
      <c r="I15" s="8">
        <f t="shared" si="1"/>
        <v>926.07</v>
      </c>
      <c r="J15" s="3">
        <v>0.1</v>
      </c>
    </row>
    <row r="16" spans="1:10" ht="18.75">
      <c r="A16" s="1" t="s">
        <v>23</v>
      </c>
      <c r="B16" s="8">
        <f>B7*C16</f>
        <v>387.92400000000004</v>
      </c>
      <c r="C16" s="3">
        <v>0.04</v>
      </c>
      <c r="D16" s="8">
        <f>D7*E16</f>
        <v>377.2</v>
      </c>
      <c r="E16" s="3">
        <v>0.04</v>
      </c>
      <c r="F16" s="8">
        <f>F7*G16</f>
        <v>346.16</v>
      </c>
      <c r="G16" s="3">
        <v>0.04</v>
      </c>
      <c r="H16" s="8">
        <f t="shared" si="0"/>
        <v>1111.2840000000001</v>
      </c>
      <c r="I16" s="8">
        <f t="shared" si="1"/>
        <v>370.42800000000005</v>
      </c>
      <c r="J16" s="3">
        <v>0.04</v>
      </c>
    </row>
    <row r="17" spans="1:10" ht="18.75">
      <c r="A17" s="9" t="s">
        <v>24</v>
      </c>
      <c r="B17" s="10">
        <f>SUM(B8:B16)</f>
        <v>8889.5210000000006</v>
      </c>
      <c r="C17" s="11">
        <f>B17/B7</f>
        <v>0.91662500902238586</v>
      </c>
      <c r="D17" s="10">
        <f>SUM(D8:D16)</f>
        <v>7687.3</v>
      </c>
      <c r="E17" s="11">
        <f>D17/D7</f>
        <v>0.81519618239660663</v>
      </c>
      <c r="F17" s="10">
        <f>SUM(F8:F16)</f>
        <v>8293.74</v>
      </c>
      <c r="G17" s="11">
        <f>F17/F7</f>
        <v>0.95837069563207766</v>
      </c>
      <c r="H17" s="10">
        <f t="shared" si="0"/>
        <v>24870.561000000002</v>
      </c>
      <c r="I17" s="10">
        <f t="shared" si="1"/>
        <v>8290.1869999999999</v>
      </c>
      <c r="J17" s="11">
        <f>I17/I7</f>
        <v>0.89520090273953379</v>
      </c>
    </row>
    <row r="18" spans="1:10" ht="18.75">
      <c r="A18" s="12" t="s">
        <v>25</v>
      </c>
      <c r="B18" s="13">
        <f>B7-B17</f>
        <v>808.57899999999972</v>
      </c>
      <c r="C18" s="14">
        <f>B18/B7</f>
        <v>8.3374990977614138E-2</v>
      </c>
      <c r="D18" s="13">
        <f>D7-D17</f>
        <v>1742.6999999999998</v>
      </c>
      <c r="E18" s="14">
        <f>D18/D7</f>
        <v>0.1848038176033934</v>
      </c>
      <c r="F18" s="13">
        <f>F7-F17</f>
        <v>360.26000000000022</v>
      </c>
      <c r="G18" s="14">
        <f>F18/F7</f>
        <v>4.1629304367922372E-2</v>
      </c>
      <c r="H18" s="13">
        <f t="shared" si="0"/>
        <v>2911.5389999999998</v>
      </c>
      <c r="I18" s="13">
        <f t="shared" si="1"/>
        <v>970.51299999999992</v>
      </c>
      <c r="J18" s="14">
        <f>I18/I7</f>
        <v>0.10479909726046628</v>
      </c>
    </row>
    <row r="21" spans="1:10">
      <c r="A21" s="15"/>
      <c r="B21" s="16" t="s">
        <v>27</v>
      </c>
      <c r="C21" s="16" t="s">
        <v>28</v>
      </c>
    </row>
    <row r="22" spans="1:10">
      <c r="B22" s="17">
        <f>B6</f>
        <v>45170</v>
      </c>
      <c r="C22" s="18">
        <f>C18</f>
        <v>8.3374990977614138E-2</v>
      </c>
    </row>
    <row r="23" spans="1:10">
      <c r="B23" s="17">
        <f>D6</f>
        <v>45200</v>
      </c>
      <c r="C23" s="18">
        <f>E18</f>
        <v>0.1848038176033934</v>
      </c>
    </row>
    <row r="24" spans="1:10">
      <c r="B24" s="17">
        <f>F6</f>
        <v>45231</v>
      </c>
      <c r="C24" s="18">
        <f>G18</f>
        <v>4.1629304367922372E-2</v>
      </c>
    </row>
  </sheetData>
  <mergeCells count="2">
    <mergeCell ref="B5:G5"/>
    <mergeCell ref="H5:J5"/>
  </mergeCells>
  <phoneticPr fontId="1" type="noConversion"/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B00AA43-F258-4234-822F-E1FED3B5F83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'Rentabilidade de Contratos'!C18</xm:f>
              <xm:sqref>B6</xm:sqref>
            </x14:sparkline>
            <x14:sparkline>
              <xm:f>'Rentabilidade de Contratos'!E18</xm:f>
              <xm:sqref>D6</xm:sqref>
            </x14:sparkline>
            <x14:sparkline>
              <xm:f>'Rentabilidade de Contratos'!G18</xm:f>
              <xm:sqref>F6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X l r V + D B H K 2 k A A A A 9 g A A A B I A H A B D b 2 5 m a W c v U G F j a 2 F n Z S 5 4 b W w g o h g A K K A U A A A A A A A A A A A A A A A A A A A A A A A A A A A A h Y 8 x D o I w G I W v Q r r T l u p g y E 9 J d J X E a G J c m 1 K h A Q q h x X I 3 B 4 / k F c Q o 6 u b 4 v v c N 7 9 2 v N 0 j H p g 4 u q r e 6 N Q m K M E W B M r L N t S k S N L h z u E I p h 5 2 Q l S h U M M n G x q P N E 1 Q 6 1 8 W E e O + x X + C 2 L w i j N C K n b H u Q p W o E + s j 6 v x x q Y 5 0 w U i E O x 9 c Y z n D E G G Z L h i m Q G U K m z V d g 0 9 5 n + w N h M 9 R u 6 B X v X L j e A 5 k j k P c H / g B Q S w M E F A A C A A g A C X l r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5 a 1 c o i k e 4 D g A A A B E A A A A T A B w A R m 9 y b X V s Y X M v U 2 V j d G l v b j E u b S C i G A A o o B Q A A A A A A A A A A A A A A A A A A A A A A A A A A A A r T k 0 u y c z P U w i G 0 I b W A F B L A Q I t A B Q A A g A I A A l 5 a 1 f g w R y t p A A A A P Y A A A A S A A A A A A A A A A A A A A A A A A A A A A B D b 2 5 m a W c v U G F j a 2 F n Z S 5 4 b W x Q S w E C L Q A U A A I A C A A J e W t X D 8 r p q 6 Q A A A D p A A A A E w A A A A A A A A A A A A A A A A D w A A A A W 0 N v b n R l b n R f V H l w Z X N d L n h t b F B L A Q I t A B Q A A g A I A A l 5 a 1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z 1 X N c U y h E S a o 8 k O h r z R T U A A A A A A I A A A A A A B B m A A A A A Q A A I A A A A E r t G 4 u O P m p 2 R R m M 1 K 0 x U 1 8 C 1 n T y A d Q / I Y x P s U z a K S x e A A A A A A 6 A A A A A A g A A I A A A A B z x 0 G r f I F I 7 x e L m v e i s s J V 3 3 t c n o Q / S e 3 H L w 9 l q g X P M U A A A A G 9 b t Q Q O J C z i q V p 5 S a C w Y 6 / o G 9 H W j s F h p P C W S R I T + V + W v X + 7 2 3 h Q D a q o E Y 6 N R o x e Q 1 0 D t U 0 + + m Q H g 1 d V l O f E H i t + r n 1 l E n h 7 Z c j r t a 4 z 1 V 9 t Q A A A A F 8 x k P P H R b y 2 u n l 9 r a Q 1 I r e M m f g l / f d g V / 1 k b a Y 5 P H n z 5 y O 7 I 9 1 7 t X X E 8 K K 1 L P A B Y V s X L y / s f a z C 2 X U k L A O f f r s = < / D a t a M a s h u p > 
</file>

<file path=customXml/itemProps1.xml><?xml version="1.0" encoding="utf-8"?>
<ds:datastoreItem xmlns:ds="http://schemas.openxmlformats.org/officeDocument/2006/customXml" ds:itemID="{C2EB2EE1-F483-4F8A-8A9C-EC0F13C956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Rentabilidade de 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Peçanha</dc:creator>
  <cp:lastModifiedBy>Luciano Peçanha</cp:lastModifiedBy>
  <dcterms:created xsi:type="dcterms:W3CDTF">2023-11-11T18:24:46Z</dcterms:created>
  <dcterms:modified xsi:type="dcterms:W3CDTF">2023-11-11T18:24:46Z</dcterms:modified>
</cp:coreProperties>
</file>